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785" yWindow="-15" windowWidth="10830" windowHeight="10155" tabRatio="415"/>
  </bookViews>
  <sheets>
    <sheet name="Line2Plane" sheetId="1" r:id="rId1"/>
    <sheet name="Example" sheetId="4" r:id="rId2"/>
  </sheets>
  <definedNames>
    <definedName name="AA" localSheetId="1">Example!$I$4</definedName>
    <definedName name="AA">Line2Plane!$N$4</definedName>
    <definedName name="BB" localSheetId="1">Example!$I$5</definedName>
    <definedName name="BB">Line2Plane!$N$5</definedName>
    <definedName name="CC" localSheetId="1">Example!$I$6</definedName>
    <definedName name="CC">Line2Plane!$N$6</definedName>
    <definedName name="DD" localSheetId="1">Example!$I$8</definedName>
    <definedName name="DD">Line2Plane!$N$8</definedName>
    <definedName name="E_1" localSheetId="1">Example!$C$12</definedName>
    <definedName name="E_1">Line2Plane!#REF!</definedName>
    <definedName name="E_2" localSheetId="1">Example!#REF!</definedName>
    <definedName name="E_2">Line2Plane!#REF!</definedName>
    <definedName name="full_house">Line2Plane!$R$8</definedName>
    <definedName name="H_1" localSheetId="1">Example!$E$12</definedName>
    <definedName name="H_1">Line2Plane!#REF!</definedName>
    <definedName name="H_2" localSheetId="1">Example!#REF!</definedName>
    <definedName name="H_2">Line2Plane!#REF!</definedName>
    <definedName name="KK" localSheetId="1">Example!$K$15</definedName>
    <definedName name="KK">Line2Plane!$R$8</definedName>
    <definedName name="MD" localSheetId="1">Example!$I$7</definedName>
    <definedName name="MD">Line2Plane!$N$7</definedName>
    <definedName name="MT" localSheetId="1">Example!$I$12</definedName>
    <definedName name="MT">Line2Plane!#REF!</definedName>
    <definedName name="N_1" localSheetId="1">Example!$D$12</definedName>
    <definedName name="N_1">Line2Plane!#REF!</definedName>
    <definedName name="N_2" localSheetId="1">Example!#REF!</definedName>
    <definedName name="N_2">Line2Plane!#REF!</definedName>
    <definedName name="TT" localSheetId="1">Example!#REF!</definedName>
    <definedName name="TT">Line2Plane!$V$5</definedName>
    <definedName name="X_1" localSheetId="1">Example!$C$6</definedName>
    <definedName name="X_1">Line2Plane!$C$6</definedName>
    <definedName name="X_2" localSheetId="1">Example!$C$7</definedName>
    <definedName name="X_2">Line2Plane!$C$7</definedName>
    <definedName name="X_3" localSheetId="1">Example!$C$8</definedName>
    <definedName name="X_3">Line2Plane!$C$8</definedName>
    <definedName name="Y_1" localSheetId="1">Example!$D$6</definedName>
    <definedName name="Y_1">Line2Plane!$D$6</definedName>
    <definedName name="Y_2" localSheetId="1">Example!$D$7</definedName>
    <definedName name="Y_2">Line2Plane!$D$7</definedName>
    <definedName name="Y_3" localSheetId="1">Example!$D$8</definedName>
    <definedName name="Y_3">Line2Plane!$D$8</definedName>
    <definedName name="Z_1" localSheetId="1">Example!$E$6</definedName>
    <definedName name="Z_1">Line2Plane!$E$6</definedName>
    <definedName name="Z_2" localSheetId="1">Example!$E$7</definedName>
    <definedName name="Z_2">Line2Plane!$E$7</definedName>
    <definedName name="Z_3" localSheetId="1">Example!$E$8</definedName>
    <definedName name="Z_3">Line2Plane!$E$8</definedName>
  </definedNames>
  <calcPr calcId="144525"/>
</workbook>
</file>

<file path=xl/calcChain.xml><?xml version="1.0" encoding="utf-8"?>
<calcChain xmlns="http://schemas.openxmlformats.org/spreadsheetml/2006/main">
  <c r="O14" i="1" l="1"/>
  <c r="P14" i="1"/>
  <c r="Q14" i="1"/>
  <c r="O15" i="1"/>
  <c r="P15" i="1"/>
  <c r="Q15" i="1"/>
  <c r="O16" i="1"/>
  <c r="P16" i="1"/>
  <c r="Q16" i="1"/>
  <c r="O17" i="1"/>
  <c r="P17" i="1"/>
  <c r="Q17" i="1"/>
  <c r="O18" i="1"/>
  <c r="P18" i="1"/>
  <c r="Q18" i="1"/>
  <c r="O19" i="1"/>
  <c r="P19" i="1"/>
  <c r="Q19" i="1"/>
  <c r="O20" i="1"/>
  <c r="P20" i="1"/>
  <c r="Q20" i="1"/>
  <c r="O21" i="1"/>
  <c r="P21" i="1"/>
  <c r="Q21" i="1"/>
  <c r="O22" i="1"/>
  <c r="P22" i="1"/>
  <c r="Q22" i="1"/>
  <c r="Q13" i="1" l="1"/>
  <c r="P13" i="1"/>
  <c r="O13" i="1"/>
  <c r="M12" i="4" l="1"/>
  <c r="L12" i="4"/>
  <c r="K12" i="4"/>
  <c r="H12" i="4"/>
  <c r="M8" i="4"/>
  <c r="L8" i="4"/>
  <c r="K8" i="4"/>
  <c r="M7" i="4"/>
  <c r="L7" i="4"/>
  <c r="K7" i="4"/>
  <c r="I7" i="4"/>
  <c r="I8" i="4" s="1"/>
  <c r="H7" i="4"/>
  <c r="M6" i="4"/>
  <c r="L6" i="4"/>
  <c r="K6" i="4"/>
  <c r="I6" i="4"/>
  <c r="I5" i="4"/>
  <c r="I4" i="4"/>
  <c r="K15" i="4" l="1"/>
  <c r="I12" i="4"/>
  <c r="Q8" i="1"/>
  <c r="P8" i="1"/>
  <c r="O8" i="1"/>
  <c r="Q7" i="1"/>
  <c r="Q6" i="1"/>
  <c r="P6" i="1"/>
  <c r="P7" i="1"/>
  <c r="O7" i="1"/>
  <c r="O6" i="1"/>
  <c r="V12" i="1"/>
  <c r="M7" i="1"/>
  <c r="N7" i="1"/>
  <c r="N8" i="1" s="1"/>
  <c r="N6" i="1"/>
  <c r="N5" i="1"/>
  <c r="N4" i="1"/>
  <c r="I15" i="4" l="1"/>
  <c r="I16" i="4"/>
  <c r="S15" i="1"/>
  <c r="S18" i="1"/>
  <c r="S19" i="1"/>
  <c r="S22" i="1"/>
  <c r="S16" i="1"/>
  <c r="S21" i="1"/>
  <c r="S14" i="1"/>
  <c r="S17" i="1"/>
  <c r="S20" i="1"/>
  <c r="U14" i="1"/>
  <c r="U20" i="1"/>
  <c r="U22" i="1"/>
  <c r="U15" i="1"/>
  <c r="U16" i="1"/>
  <c r="U17" i="1"/>
  <c r="U18" i="1"/>
  <c r="U19" i="1"/>
  <c r="U21" i="1"/>
  <c r="N15" i="1"/>
  <c r="N17" i="1"/>
  <c r="N19" i="1"/>
  <c r="T20" i="1"/>
  <c r="N21" i="1"/>
  <c r="T22" i="1"/>
  <c r="V22" i="1" s="1"/>
  <c r="W22" i="1" s="1"/>
  <c r="N14" i="1"/>
  <c r="T15" i="1"/>
  <c r="T16" i="1"/>
  <c r="T17" i="1"/>
  <c r="T18" i="1"/>
  <c r="T14" i="1"/>
  <c r="T19" i="1"/>
  <c r="N20" i="1"/>
  <c r="T21" i="1"/>
  <c r="N22" i="1"/>
  <c r="N16" i="1"/>
  <c r="N18" i="1"/>
  <c r="U13" i="1"/>
  <c r="S13" i="1"/>
  <c r="T13" i="1"/>
  <c r="N13" i="1"/>
  <c r="R8" i="1"/>
  <c r="I17" i="4"/>
  <c r="V18" i="1" l="1"/>
  <c r="W18" i="1" s="1"/>
  <c r="V17" i="1"/>
  <c r="W17" i="1" s="1"/>
  <c r="V19" i="1"/>
  <c r="W19" i="1" s="1"/>
  <c r="V20" i="1"/>
  <c r="W20" i="1" s="1"/>
  <c r="V21" i="1"/>
  <c r="W21" i="1" s="1"/>
  <c r="V15" i="1"/>
  <c r="W15" i="1" s="1"/>
  <c r="V16" i="1"/>
  <c r="W16" i="1" s="1"/>
  <c r="V14" i="1"/>
  <c r="W14" i="1" s="1"/>
  <c r="V13" i="1"/>
  <c r="W13" i="1" s="1"/>
  <c r="R22" i="1"/>
  <c r="R19" i="1"/>
  <c r="R21" i="1"/>
  <c r="R20" i="1"/>
  <c r="R16" i="1"/>
  <c r="R18" i="1"/>
  <c r="R15" i="1"/>
  <c r="R17" i="1"/>
  <c r="R14" i="1"/>
  <c r="R13" i="1"/>
  <c r="Z18" i="1" l="1"/>
  <c r="M18" i="1"/>
  <c r="G18" i="1" s="1"/>
  <c r="X18" i="1"/>
  <c r="I18" i="1" s="1"/>
  <c r="Y18" i="1"/>
  <c r="X19" i="1"/>
  <c r="Z19" i="1"/>
  <c r="Y19" i="1"/>
  <c r="M19" i="1"/>
  <c r="G19" i="1" s="1"/>
  <c r="Z14" i="1"/>
  <c r="Y14" i="1"/>
  <c r="X14" i="1"/>
  <c r="I14" i="1" s="1"/>
  <c r="M14" i="1"/>
  <c r="G14" i="1" s="1"/>
  <c r="M16" i="1"/>
  <c r="X16" i="1"/>
  <c r="Z16" i="1"/>
  <c r="K16" i="1" s="1"/>
  <c r="Y16" i="1"/>
  <c r="Y22" i="1"/>
  <c r="Z22" i="1"/>
  <c r="M22" i="1"/>
  <c r="G22" i="1" s="1"/>
  <c r="X22" i="1"/>
  <c r="I22" i="1" s="1"/>
  <c r="M17" i="1"/>
  <c r="G17" i="1" s="1"/>
  <c r="Z17" i="1"/>
  <c r="K17" i="1" s="1"/>
  <c r="Y17" i="1"/>
  <c r="J17" i="1" s="1"/>
  <c r="X17" i="1"/>
  <c r="I17" i="1" s="1"/>
  <c r="M20" i="1"/>
  <c r="G20" i="1" s="1"/>
  <c r="Z20" i="1"/>
  <c r="K20" i="1" s="1"/>
  <c r="X20" i="1"/>
  <c r="Y20" i="1"/>
  <c r="M15" i="1"/>
  <c r="G15" i="1" s="1"/>
  <c r="Y15" i="1"/>
  <c r="J15" i="1" s="1"/>
  <c r="X15" i="1"/>
  <c r="Z15" i="1"/>
  <c r="X21" i="1"/>
  <c r="Z21" i="1"/>
  <c r="K21" i="1" s="1"/>
  <c r="Y21" i="1"/>
  <c r="M21" i="1"/>
  <c r="G21" i="1" s="1"/>
  <c r="G16" i="1"/>
  <c r="M13" i="1"/>
  <c r="G13" i="1" s="1"/>
  <c r="Y13" i="1" l="1"/>
  <c r="J13" i="1" s="1"/>
  <c r="I16" i="1"/>
  <c r="K18" i="1"/>
  <c r="J20" i="1"/>
  <c r="K14" i="1"/>
  <c r="J14" i="1"/>
  <c r="J16" i="1"/>
  <c r="Z13" i="1"/>
  <c r="K13" i="1" s="1"/>
  <c r="I15" i="1"/>
  <c r="K22" i="1"/>
  <c r="K15" i="1"/>
  <c r="J22" i="1"/>
  <c r="X13" i="1"/>
  <c r="I13" i="1" s="1"/>
  <c r="J21" i="1"/>
  <c r="J18" i="1"/>
  <c r="I20" i="1"/>
  <c r="I21" i="1"/>
  <c r="K19" i="1" l="1"/>
  <c r="I19" i="1"/>
  <c r="J19" i="1"/>
</calcChain>
</file>

<file path=xl/sharedStrings.xml><?xml version="1.0" encoding="utf-8"?>
<sst xmlns="http://schemas.openxmlformats.org/spreadsheetml/2006/main" count="78" uniqueCount="34">
  <si>
    <t>Plane</t>
  </si>
  <si>
    <t>A</t>
  </si>
  <si>
    <t>B</t>
  </si>
  <si>
    <t>C</t>
  </si>
  <si>
    <t>X</t>
  </si>
  <si>
    <t>Y</t>
  </si>
  <si>
    <t>Z</t>
  </si>
  <si>
    <t>D</t>
  </si>
  <si>
    <t>t</t>
  </si>
  <si>
    <t>www.engineeringsurveyor.com</t>
  </si>
  <si>
    <t>Note:</t>
  </si>
  <si>
    <t>© Mark Adams 2015</t>
  </si>
  <si>
    <t>Point</t>
  </si>
  <si>
    <t>Distance to Plane</t>
  </si>
  <si>
    <t>d</t>
  </si>
  <si>
    <t>Full house</t>
  </si>
  <si>
    <t>Point on Plane</t>
  </si>
  <si>
    <t>Point to Plane - Intersection</t>
  </si>
  <si>
    <t>Sum</t>
  </si>
  <si>
    <t>PT2</t>
  </si>
  <si>
    <t>PT3</t>
  </si>
  <si>
    <t>2.  The SIGN of the distance (d) may be positive or</t>
  </si>
  <si>
    <t>negative dependant upon the orientation.</t>
  </si>
  <si>
    <t>VERIFY BY OTHER MEANS</t>
  </si>
  <si>
    <t>1.  The Plane points may be entered in any order.</t>
  </si>
  <si>
    <t>Perpendicular</t>
  </si>
  <si>
    <t>Plane Points</t>
  </si>
  <si>
    <t>Point to Plane - Perpendicular</t>
  </si>
  <si>
    <t>Survey Points</t>
  </si>
  <si>
    <t>Points on Plane</t>
  </si>
  <si>
    <t>Distance from Plane</t>
  </si>
  <si>
    <t>Example for illustraion only</t>
  </si>
  <si>
    <t>Not to scale</t>
  </si>
  <si>
    <t>Do not edit boxes in yellow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</si>
</sst>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164" fontId="0" fillId="0" borderId="1" xfId="0" applyNumberFormat="1" applyFill="1" applyBorder="1" applyAlignment="1" applyProtection="1">
      <alignment horizontal="center"/>
      <protection locked="0"/>
    </xf>
    <xf numFmtId="164" fontId="0" fillId="0" borderId="2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center"/>
      <protection locked="0"/>
    </xf>
    <xf numFmtId="164" fontId="0" fillId="0" borderId="4" xfId="0" applyNumberFormat="1" applyFill="1" applyBorder="1" applyAlignment="1" applyProtection="1">
      <alignment horizontal="center"/>
      <protection locked="0"/>
    </xf>
    <xf numFmtId="164" fontId="0" fillId="0" borderId="5" xfId="0" applyNumberFormat="1" applyFill="1" applyBorder="1" applyAlignment="1" applyProtection="1">
      <alignment horizontal="center"/>
      <protection locked="0"/>
    </xf>
    <xf numFmtId="164" fontId="0" fillId="0" borderId="6" xfId="0" applyNumberFormat="1" applyFill="1" applyBorder="1" applyAlignment="1" applyProtection="1">
      <alignment horizontal="center"/>
      <protection locked="0"/>
    </xf>
    <xf numFmtId="164" fontId="0" fillId="0" borderId="7" xfId="0" applyNumberFormat="1" applyFill="1" applyBorder="1" applyAlignment="1" applyProtection="1">
      <alignment horizontal="center"/>
      <protection locked="0"/>
    </xf>
    <xf numFmtId="164" fontId="0" fillId="0" borderId="8" xfId="0" applyNumberFormat="1" applyFill="1" applyBorder="1" applyAlignment="1" applyProtection="1">
      <alignment horizontal="center"/>
      <protection locked="0"/>
    </xf>
    <xf numFmtId="164" fontId="0" fillId="0" borderId="9" xfId="0" applyNumberForma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</xf>
    <xf numFmtId="164" fontId="0" fillId="0" borderId="11" xfId="0" applyNumberFormat="1" applyFill="1" applyBorder="1" applyAlignment="1" applyProtection="1">
      <alignment horizontal="center"/>
    </xf>
    <xf numFmtId="164" fontId="0" fillId="0" borderId="12" xfId="0" applyNumberFormat="1" applyFill="1" applyBorder="1" applyAlignment="1" applyProtection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164" fontId="0" fillId="0" borderId="1" xfId="0" applyNumberFormat="1" applyFill="1" applyBorder="1" applyAlignment="1" applyProtection="1">
      <alignment horizontal="center"/>
    </xf>
    <xf numFmtId="164" fontId="0" fillId="0" borderId="2" xfId="0" applyNumberFormat="1" applyFill="1" applyBorder="1" applyAlignment="1" applyProtection="1">
      <alignment horizontal="center"/>
    </xf>
    <xf numFmtId="164" fontId="0" fillId="0" borderId="3" xfId="0" applyNumberFormat="1" applyFill="1" applyBorder="1" applyAlignment="1" applyProtection="1">
      <alignment horizontal="center"/>
    </xf>
    <xf numFmtId="164" fontId="0" fillId="0" borderId="4" xfId="0" applyNumberFormat="1" applyFill="1" applyBorder="1" applyAlignment="1" applyProtection="1">
      <alignment horizontal="center"/>
    </xf>
    <xf numFmtId="164" fontId="0" fillId="0" borderId="5" xfId="0" applyNumberFormat="1" applyFill="1" applyBorder="1" applyAlignment="1" applyProtection="1">
      <alignment horizontal="center"/>
    </xf>
    <xf numFmtId="164" fontId="0" fillId="0" borderId="6" xfId="0" applyNumberFormat="1" applyFill="1" applyBorder="1" applyAlignment="1" applyProtection="1">
      <alignment horizontal="center"/>
    </xf>
    <xf numFmtId="164" fontId="0" fillId="0" borderId="7" xfId="0" applyNumberFormat="1" applyFill="1" applyBorder="1" applyAlignment="1" applyProtection="1">
      <alignment horizontal="center"/>
    </xf>
    <xf numFmtId="164" fontId="0" fillId="0" borderId="8" xfId="0" applyNumberFormat="1" applyFill="1" applyBorder="1" applyAlignment="1" applyProtection="1">
      <alignment horizontal="center"/>
    </xf>
    <xf numFmtId="164" fontId="0" fillId="0" borderId="9" xfId="0" applyNumberFormat="1" applyFill="1" applyBorder="1" applyAlignment="1" applyProtection="1">
      <alignment horizontal="center"/>
    </xf>
    <xf numFmtId="164" fontId="0" fillId="2" borderId="0" xfId="0" applyNumberFormat="1" applyFill="1" applyAlignment="1" applyProtection="1">
      <alignment horizontal="center"/>
    </xf>
    <xf numFmtId="164" fontId="1" fillId="2" borderId="0" xfId="0" applyNumberFormat="1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164" fontId="0" fillId="3" borderId="0" xfId="0" applyNumberFormat="1" applyFill="1" applyAlignment="1" applyProtection="1">
      <alignment horizontal="center"/>
    </xf>
    <xf numFmtId="164" fontId="1" fillId="3" borderId="0" xfId="0" applyNumberFormat="1" applyFont="1" applyFill="1" applyAlignment="1" applyProtection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164" fontId="0" fillId="4" borderId="14" xfId="0" applyNumberFormat="1" applyFill="1" applyBorder="1" applyAlignment="1" applyProtection="1">
      <alignment horizontal="center"/>
      <protection locked="0"/>
    </xf>
    <xf numFmtId="164" fontId="0" fillId="4" borderId="13" xfId="0" applyNumberFormat="1" applyFill="1" applyBorder="1" applyAlignment="1" applyProtection="1">
      <alignment horizontal="center"/>
      <protection locked="0"/>
    </xf>
    <xf numFmtId="164" fontId="0" fillId="4" borderId="15" xfId="0" applyNumberFormat="1" applyFill="1" applyBorder="1" applyAlignment="1" applyProtection="1">
      <alignment horizontal="center"/>
      <protection locked="0"/>
    </xf>
    <xf numFmtId="164" fontId="0" fillId="4" borderId="1" xfId="0" applyNumberFormat="1" applyFill="1" applyBorder="1" applyAlignment="1" applyProtection="1">
      <alignment horizontal="center"/>
      <protection locked="0"/>
    </xf>
    <xf numFmtId="164" fontId="0" fillId="4" borderId="2" xfId="0" applyNumberFormat="1" applyFill="1" applyBorder="1" applyAlignment="1" applyProtection="1">
      <alignment horizontal="center"/>
      <protection locked="0"/>
    </xf>
    <xf numFmtId="164" fontId="0" fillId="4" borderId="3" xfId="0" applyNumberFormat="1" applyFill="1" applyBorder="1" applyAlignment="1" applyProtection="1">
      <alignment horizontal="center"/>
      <protection locked="0"/>
    </xf>
    <xf numFmtId="164" fontId="0" fillId="4" borderId="4" xfId="0" applyNumberFormat="1" applyFill="1" applyBorder="1" applyAlignment="1" applyProtection="1">
      <alignment horizontal="center"/>
      <protection locked="0"/>
    </xf>
    <xf numFmtId="164" fontId="0" fillId="4" borderId="5" xfId="0" applyNumberFormat="1" applyFill="1" applyBorder="1" applyAlignment="1" applyProtection="1">
      <alignment horizontal="center"/>
      <protection locked="0"/>
    </xf>
    <xf numFmtId="164" fontId="0" fillId="4" borderId="6" xfId="0" applyNumberFormat="1" applyFill="1" applyBorder="1" applyAlignment="1" applyProtection="1">
      <alignment horizontal="center"/>
      <protection locked="0"/>
    </xf>
    <xf numFmtId="164" fontId="0" fillId="4" borderId="7" xfId="0" applyNumberFormat="1" applyFill="1" applyBorder="1" applyAlignment="1" applyProtection="1">
      <alignment horizontal="center"/>
      <protection locked="0"/>
    </xf>
    <xf numFmtId="164" fontId="0" fillId="4" borderId="8" xfId="0" applyNumberFormat="1" applyFill="1" applyBorder="1" applyAlignment="1" applyProtection="1">
      <alignment horizontal="center"/>
      <protection locked="0"/>
    </xf>
    <xf numFmtId="164" fontId="0" fillId="4" borderId="9" xfId="0" applyNumberFormat="1" applyFill="1" applyBorder="1" applyAlignment="1" applyProtection="1">
      <alignment horizontal="center"/>
      <protection locked="0"/>
    </xf>
    <xf numFmtId="164" fontId="0" fillId="5" borderId="1" xfId="0" applyNumberFormat="1" applyFill="1" applyBorder="1" applyAlignment="1" applyProtection="1">
      <alignment horizontal="center"/>
      <protection locked="0"/>
    </xf>
    <xf numFmtId="164" fontId="0" fillId="5" borderId="2" xfId="0" applyNumberFormat="1" applyFill="1" applyBorder="1" applyAlignment="1" applyProtection="1">
      <alignment horizontal="center"/>
      <protection locked="0"/>
    </xf>
    <xf numFmtId="164" fontId="0" fillId="5" borderId="3" xfId="0" applyNumberFormat="1" applyFill="1" applyBorder="1" applyAlignment="1" applyProtection="1">
      <alignment horizontal="center"/>
      <protection locked="0"/>
    </xf>
    <xf numFmtId="164" fontId="0" fillId="5" borderId="4" xfId="0" applyNumberFormat="1" applyFill="1" applyBorder="1" applyAlignment="1" applyProtection="1">
      <alignment horizontal="center"/>
      <protection locked="0"/>
    </xf>
    <xf numFmtId="164" fontId="0" fillId="5" borderId="5" xfId="0" applyNumberFormat="1" applyFill="1" applyBorder="1" applyAlignment="1" applyProtection="1">
      <alignment horizontal="center"/>
      <protection locked="0"/>
    </xf>
    <xf numFmtId="164" fontId="0" fillId="5" borderId="6" xfId="0" applyNumberFormat="1" applyFill="1" applyBorder="1" applyAlignment="1" applyProtection="1">
      <alignment horizontal="center"/>
      <protection locked="0"/>
    </xf>
    <xf numFmtId="164" fontId="0" fillId="5" borderId="7" xfId="0" applyNumberFormat="1" applyFill="1" applyBorder="1" applyAlignment="1" applyProtection="1">
      <alignment horizontal="center"/>
      <protection locked="0"/>
    </xf>
    <xf numFmtId="164" fontId="0" fillId="5" borderId="8" xfId="0" applyNumberFormat="1" applyFill="1" applyBorder="1" applyAlignment="1" applyProtection="1">
      <alignment horizontal="center"/>
      <protection locked="0"/>
    </xf>
    <xf numFmtId="164" fontId="0" fillId="5" borderId="9" xfId="0" applyNumberFormat="1" applyFill="1" applyBorder="1" applyAlignment="1" applyProtection="1">
      <alignment horizontal="center"/>
      <protection locked="0"/>
    </xf>
    <xf numFmtId="164" fontId="0" fillId="3" borderId="0" xfId="0" applyNumberFormat="1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  <protection hidden="1"/>
    </xf>
    <xf numFmtId="164" fontId="6" fillId="4" borderId="0" xfId="0" applyNumberFormat="1" applyFont="1" applyFill="1" applyAlignment="1">
      <alignment horizontal="center"/>
    </xf>
    <xf numFmtId="164" fontId="1" fillId="4" borderId="0" xfId="0" applyNumberFormat="1" applyFont="1" applyFill="1" applyAlignment="1">
      <alignment horizontal="center"/>
    </xf>
    <xf numFmtId="164" fontId="0" fillId="4" borderId="16" xfId="0" applyNumberFormat="1" applyFill="1" applyBorder="1" applyAlignment="1">
      <alignment horizontal="center"/>
    </xf>
    <xf numFmtId="164" fontId="0" fillId="4" borderId="10" xfId="0" applyNumberFormat="1" applyFill="1" applyBorder="1" applyAlignment="1" applyProtection="1">
      <alignment horizontal="center"/>
    </xf>
    <xf numFmtId="164" fontId="0" fillId="4" borderId="11" xfId="0" applyNumberFormat="1" applyFill="1" applyBorder="1" applyAlignment="1" applyProtection="1">
      <alignment horizontal="center"/>
    </xf>
    <xf numFmtId="164" fontId="0" fillId="4" borderId="12" xfId="0" applyNumberFormat="1" applyFill="1" applyBorder="1" applyAlignment="1" applyProtection="1">
      <alignment horizontal="center"/>
    </xf>
    <xf numFmtId="0" fontId="7" fillId="2" borderId="0" xfId="0" applyFont="1" applyFill="1" applyAlignment="1">
      <alignment horizontal="center"/>
    </xf>
    <xf numFmtId="0" fontId="1" fillId="3" borderId="0" xfId="0" applyFont="1" applyFill="1" applyAlignment="1" applyProtection="1">
      <alignment horizontal="center" vertical="top"/>
    </xf>
    <xf numFmtId="0" fontId="0" fillId="3" borderId="0" xfId="0" applyFill="1" applyAlignment="1" applyProtection="1">
      <alignment horizontal="center" vertical="top"/>
    </xf>
    <xf numFmtId="0" fontId="0" fillId="6" borderId="17" xfId="0" applyFill="1" applyBorder="1" applyAlignment="1" applyProtection="1">
      <alignment horizontal="center"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38101</xdr:colOff>
      <xdr:row>6</xdr:row>
      <xdr:rowOff>152399</xdr:rowOff>
    </xdr:from>
    <xdr:to>
      <xdr:col>22</xdr:col>
      <xdr:colOff>190501</xdr:colOff>
      <xdr:row>20</xdr:row>
      <xdr:rowOff>190499</xdr:rowOff>
    </xdr:to>
    <xdr:sp macro="" textlink="">
      <xdr:nvSpPr>
        <xdr:cNvPr id="2" name="Trapezoid 1"/>
        <xdr:cNvSpPr/>
      </xdr:nvSpPr>
      <xdr:spPr>
        <a:xfrm rot="2071283">
          <a:off x="4924426" y="1323974"/>
          <a:ext cx="5029200" cy="2800350"/>
        </a:xfrm>
        <a:prstGeom prst="trapezoid">
          <a:avLst/>
        </a:prstGeom>
        <a:solidFill>
          <a:schemeClr val="tx2">
            <a:lumMod val="40000"/>
            <a:lumOff val="60000"/>
            <a:alpha val="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18</xdr:col>
      <xdr:colOff>323850</xdr:colOff>
      <xdr:row>2</xdr:row>
      <xdr:rowOff>9525</xdr:rowOff>
    </xdr:from>
    <xdr:to>
      <xdr:col>20</xdr:col>
      <xdr:colOff>314325</xdr:colOff>
      <xdr:row>13</xdr:row>
      <xdr:rowOff>66675</xdr:rowOff>
    </xdr:to>
    <xdr:cxnSp macro="">
      <xdr:nvCxnSpPr>
        <xdr:cNvPr id="4" name="Straight Arrow Connector 3"/>
        <xdr:cNvCxnSpPr/>
      </xdr:nvCxnSpPr>
      <xdr:spPr>
        <a:xfrm flipH="1">
          <a:off x="7648575" y="400050"/>
          <a:ext cx="1209675" cy="2381250"/>
        </a:xfrm>
        <a:prstGeom prst="straightConnector1">
          <a:avLst/>
        </a:prstGeom>
        <a:ln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523875</xdr:colOff>
      <xdr:row>2</xdr:row>
      <xdr:rowOff>57150</xdr:rowOff>
    </xdr:from>
    <xdr:to>
      <xdr:col>17</xdr:col>
      <xdr:colOff>171450</xdr:colOff>
      <xdr:row>3</xdr:row>
      <xdr:rowOff>95250</xdr:rowOff>
    </xdr:to>
    <xdr:sp macro="" textlink="">
      <xdr:nvSpPr>
        <xdr:cNvPr id="8" name="Oval 7"/>
        <xdr:cNvSpPr/>
      </xdr:nvSpPr>
      <xdr:spPr>
        <a:xfrm>
          <a:off x="6629400" y="447675"/>
          <a:ext cx="257175" cy="228600"/>
        </a:xfrm>
        <a:prstGeom prst="ellips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13</xdr:col>
      <xdr:colOff>171450</xdr:colOff>
      <xdr:row>11</xdr:row>
      <xdr:rowOff>171450</xdr:rowOff>
    </xdr:from>
    <xdr:to>
      <xdr:col>13</xdr:col>
      <xdr:colOff>428625</xdr:colOff>
      <xdr:row>13</xdr:row>
      <xdr:rowOff>0</xdr:rowOff>
    </xdr:to>
    <xdr:sp macro="" textlink="">
      <xdr:nvSpPr>
        <xdr:cNvPr id="9" name="Oval 8"/>
        <xdr:cNvSpPr/>
      </xdr:nvSpPr>
      <xdr:spPr>
        <a:xfrm>
          <a:off x="4448175" y="2305050"/>
          <a:ext cx="257175" cy="228600"/>
        </a:xfrm>
        <a:prstGeom prst="ellips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20</xdr:col>
      <xdr:colOff>28575</xdr:colOff>
      <xdr:row>26</xdr:row>
      <xdr:rowOff>85725</xdr:rowOff>
    </xdr:from>
    <xdr:to>
      <xdr:col>20</xdr:col>
      <xdr:colOff>285750</xdr:colOff>
      <xdr:row>27</xdr:row>
      <xdr:rowOff>123825</xdr:rowOff>
    </xdr:to>
    <xdr:sp macro="" textlink="">
      <xdr:nvSpPr>
        <xdr:cNvPr id="10" name="Oval 9"/>
        <xdr:cNvSpPr/>
      </xdr:nvSpPr>
      <xdr:spPr>
        <a:xfrm>
          <a:off x="8572500" y="5295900"/>
          <a:ext cx="257175" cy="228600"/>
        </a:xfrm>
        <a:prstGeom prst="ellips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20</xdr:col>
      <xdr:colOff>180975</xdr:colOff>
      <xdr:row>1</xdr:row>
      <xdr:rowOff>95250</xdr:rowOff>
    </xdr:from>
    <xdr:to>
      <xdr:col>20</xdr:col>
      <xdr:colOff>438150</xdr:colOff>
      <xdr:row>2</xdr:row>
      <xdr:rowOff>123825</xdr:rowOff>
    </xdr:to>
    <xdr:sp macro="" textlink="">
      <xdr:nvSpPr>
        <xdr:cNvPr id="11" name="Oval 10"/>
        <xdr:cNvSpPr/>
      </xdr:nvSpPr>
      <xdr:spPr>
        <a:xfrm>
          <a:off x="8724900" y="285750"/>
          <a:ext cx="257175" cy="228600"/>
        </a:xfrm>
        <a:prstGeom prst="ellipse">
          <a:avLst/>
        </a:prstGeom>
        <a:solidFill>
          <a:srgbClr val="7030A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18</xdr:col>
      <xdr:colOff>190500</xdr:colOff>
      <xdr:row>12</xdr:row>
      <xdr:rowOff>133350</xdr:rowOff>
    </xdr:from>
    <xdr:to>
      <xdr:col>18</xdr:col>
      <xdr:colOff>447675</xdr:colOff>
      <xdr:row>13</xdr:row>
      <xdr:rowOff>171450</xdr:rowOff>
    </xdr:to>
    <xdr:sp macro="" textlink="">
      <xdr:nvSpPr>
        <xdr:cNvPr id="13" name="Oval 12"/>
        <xdr:cNvSpPr/>
      </xdr:nvSpPr>
      <xdr:spPr>
        <a:xfrm>
          <a:off x="7515225" y="2657475"/>
          <a:ext cx="257175" cy="228600"/>
        </a:xfrm>
        <a:prstGeom prst="ellipse">
          <a:avLst/>
        </a:prstGeom>
        <a:solidFill>
          <a:srgbClr val="FFFF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18</xdr:col>
      <xdr:colOff>542926</xdr:colOff>
      <xdr:row>13</xdr:row>
      <xdr:rowOff>38100</xdr:rowOff>
    </xdr:from>
    <xdr:to>
      <xdr:col>19</xdr:col>
      <xdr:colOff>85725</xdr:colOff>
      <xdr:row>14</xdr:row>
      <xdr:rowOff>114300</xdr:rowOff>
    </xdr:to>
    <xdr:cxnSp macro="">
      <xdr:nvCxnSpPr>
        <xdr:cNvPr id="15" name="Straight Arrow Connector 14"/>
        <xdr:cNvCxnSpPr/>
      </xdr:nvCxnSpPr>
      <xdr:spPr>
        <a:xfrm flipH="1">
          <a:off x="7867651" y="2571750"/>
          <a:ext cx="152399" cy="266700"/>
        </a:xfrm>
        <a:prstGeom prst="straightConnector1">
          <a:avLst/>
        </a:prstGeom>
        <a:ln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428625</xdr:colOff>
      <xdr:row>12</xdr:row>
      <xdr:rowOff>47625</xdr:rowOff>
    </xdr:from>
    <xdr:to>
      <xdr:col>19</xdr:col>
      <xdr:colOff>85726</xdr:colOff>
      <xdr:row>13</xdr:row>
      <xdr:rowOff>38100</xdr:rowOff>
    </xdr:to>
    <xdr:cxnSp macro="">
      <xdr:nvCxnSpPr>
        <xdr:cNvPr id="16" name="Straight Arrow Connector 15"/>
        <xdr:cNvCxnSpPr/>
      </xdr:nvCxnSpPr>
      <xdr:spPr>
        <a:xfrm>
          <a:off x="7753350" y="2390775"/>
          <a:ext cx="266701" cy="180975"/>
        </a:xfrm>
        <a:prstGeom prst="straightConnector1">
          <a:avLst/>
        </a:prstGeom>
        <a:ln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24"/>
  <sheetViews>
    <sheetView showGridLines="0" showRowColHeaders="0" tabSelected="1" workbookViewId="0">
      <selection activeCell="C6" sqref="C6"/>
    </sheetView>
  </sheetViews>
  <sheetFormatPr defaultRowHeight="15" x14ac:dyDescent="0.25"/>
  <cols>
    <col min="1" max="5" width="9.140625" style="34"/>
    <col min="6" max="6" width="4.140625" style="34" customWidth="1"/>
    <col min="7" max="7" width="9.140625" style="34"/>
    <col min="8" max="8" width="4.28515625" style="34" customWidth="1"/>
    <col min="9" max="12" width="9.28515625" style="34" customWidth="1"/>
    <col min="13" max="27" width="9.140625" style="34" hidden="1" customWidth="1"/>
    <col min="28" max="16384" width="9.140625" style="34"/>
  </cols>
  <sheetData>
    <row r="2" spans="2:26" ht="15.75" x14ac:dyDescent="0.25">
      <c r="D2" s="35" t="s">
        <v>27</v>
      </c>
    </row>
    <row r="4" spans="2:26" s="36" customFormat="1" x14ac:dyDescent="0.25">
      <c r="D4" s="36" t="s">
        <v>26</v>
      </c>
      <c r="M4" s="34" t="s">
        <v>1</v>
      </c>
      <c r="N4" s="34">
        <f>Y_1*(Z_2-Z_3)+Y_2*(Z_3-Z_1)+Y_3*(Z_1-Z_2)</f>
        <v>0</v>
      </c>
    </row>
    <row r="5" spans="2:26" ht="15.75" thickBot="1" x14ac:dyDescent="0.3">
      <c r="C5" s="34" t="s">
        <v>4</v>
      </c>
      <c r="D5" s="34" t="s">
        <v>5</v>
      </c>
      <c r="E5" s="34" t="s">
        <v>6</v>
      </c>
      <c r="M5" s="34" t="s">
        <v>2</v>
      </c>
      <c r="N5" s="34">
        <f>Z_1*(X_2-X_3)+Z_2*(X_3-X_1)+Z_3*(X_1-X_2)</f>
        <v>0</v>
      </c>
    </row>
    <row r="6" spans="2:26" x14ac:dyDescent="0.25">
      <c r="B6" s="34" t="s">
        <v>1</v>
      </c>
      <c r="C6" s="54"/>
      <c r="D6" s="55"/>
      <c r="E6" s="56"/>
      <c r="J6" s="36" t="s">
        <v>11</v>
      </c>
      <c r="M6" s="34" t="s">
        <v>3</v>
      </c>
      <c r="N6" s="34">
        <f>X_1*(Y_2-Y_3)+X_2*(Y_3-Y_1)+X_3*(Y_1-Y_2)</f>
        <v>0</v>
      </c>
      <c r="O6" s="34">
        <f>IF(X_1&lt;&gt;"",1,0)</f>
        <v>0</v>
      </c>
      <c r="P6" s="34">
        <f>IF(Y_1&lt;&gt;"",1,0)</f>
        <v>0</v>
      </c>
      <c r="Q6" s="34">
        <f>IF(Z_1&lt;&gt;"",1,0)</f>
        <v>0</v>
      </c>
    </row>
    <row r="7" spans="2:26" x14ac:dyDescent="0.25">
      <c r="B7" s="34" t="s">
        <v>2</v>
      </c>
      <c r="C7" s="57"/>
      <c r="D7" s="58"/>
      <c r="E7" s="59"/>
      <c r="J7" s="36" t="s">
        <v>9</v>
      </c>
      <c r="M7" s="34" t="str">
        <f>"-D"</f>
        <v>-D</v>
      </c>
      <c r="N7" s="34">
        <f>X_1*((Y_2*Z_3)-(Y_3*Z_2))+X_2*((Y_3*Z_1)-(Y_1*Z_3))+X_3*((Y_1*Z_2)-(Y_2*Z_1))</f>
        <v>0</v>
      </c>
      <c r="O7" s="34">
        <f>IF(X_2&lt;&gt;"",1,0)</f>
        <v>0</v>
      </c>
      <c r="P7" s="34">
        <f>IF(Y_2&lt;&gt;"",1,0)</f>
        <v>0</v>
      </c>
      <c r="Q7" s="34">
        <f>IF(Z_2&lt;&gt;"",1,0)</f>
        <v>0</v>
      </c>
      <c r="R7" s="34" t="s">
        <v>15</v>
      </c>
    </row>
    <row r="8" spans="2:26" ht="15.75" thickBot="1" x14ac:dyDescent="0.3">
      <c r="B8" s="34" t="s">
        <v>3</v>
      </c>
      <c r="C8" s="60"/>
      <c r="D8" s="61"/>
      <c r="E8" s="62"/>
      <c r="M8" s="34" t="s">
        <v>7</v>
      </c>
      <c r="N8" s="34">
        <f>(-1)*N7</f>
        <v>0</v>
      </c>
      <c r="O8" s="34">
        <f>IF(X_3&lt;&gt;"",1,0)</f>
        <v>0</v>
      </c>
      <c r="P8" s="34">
        <f>IF(Y_3&lt;&gt;"",1,0)</f>
        <v>0</v>
      </c>
      <c r="Q8" s="34">
        <f>IF(Z_3&lt;&gt;"",1,0)</f>
        <v>0</v>
      </c>
      <c r="R8" s="34">
        <f>SUM(O6:Q8)</f>
        <v>0</v>
      </c>
    </row>
    <row r="9" spans="2:26" x14ac:dyDescent="0.25">
      <c r="C9" s="63"/>
      <c r="D9" s="63"/>
      <c r="E9" s="63"/>
    </row>
    <row r="10" spans="2:26" x14ac:dyDescent="0.25">
      <c r="C10" s="37"/>
      <c r="D10" s="37"/>
      <c r="E10" s="37"/>
      <c r="G10" s="36" t="s">
        <v>25</v>
      </c>
      <c r="J10" s="36" t="s">
        <v>25</v>
      </c>
    </row>
    <row r="11" spans="2:26" x14ac:dyDescent="0.25">
      <c r="C11" s="37"/>
      <c r="D11" s="38" t="s">
        <v>28</v>
      </c>
      <c r="E11" s="37"/>
      <c r="F11" s="72" t="s">
        <v>30</v>
      </c>
      <c r="G11" s="73"/>
      <c r="H11" s="73"/>
      <c r="J11" s="36" t="s">
        <v>29</v>
      </c>
      <c r="T11" s="34" t="s">
        <v>19</v>
      </c>
      <c r="Y11" s="34" t="s">
        <v>20</v>
      </c>
    </row>
    <row r="12" spans="2:26" ht="15.75" thickBot="1" x14ac:dyDescent="0.3">
      <c r="C12" s="37" t="s">
        <v>4</v>
      </c>
      <c r="D12" s="37" t="s">
        <v>5</v>
      </c>
      <c r="E12" s="37" t="s">
        <v>6</v>
      </c>
      <c r="G12" s="34" t="s">
        <v>14</v>
      </c>
      <c r="I12" s="34" t="s">
        <v>4</v>
      </c>
      <c r="J12" s="34" t="s">
        <v>5</v>
      </c>
      <c r="K12" s="34" t="s">
        <v>6</v>
      </c>
      <c r="M12" s="34" t="s">
        <v>14</v>
      </c>
      <c r="N12" s="34" t="s">
        <v>14</v>
      </c>
      <c r="R12" s="34" t="s">
        <v>18</v>
      </c>
      <c r="S12" s="34" t="s">
        <v>1</v>
      </c>
      <c r="T12" s="34" t="s">
        <v>2</v>
      </c>
      <c r="U12" s="34" t="s">
        <v>3</v>
      </c>
      <c r="V12" s="34" t="str">
        <f>"-t"</f>
        <v>-t</v>
      </c>
      <c r="W12" s="34" t="s">
        <v>8</v>
      </c>
      <c r="X12" s="34" t="s">
        <v>4</v>
      </c>
      <c r="Y12" s="34" t="s">
        <v>5</v>
      </c>
      <c r="Z12" s="34" t="s">
        <v>6</v>
      </c>
    </row>
    <row r="13" spans="2:26" x14ac:dyDescent="0.25">
      <c r="B13" s="34">
        <v>1</v>
      </c>
      <c r="C13" s="8"/>
      <c r="D13" s="9"/>
      <c r="E13" s="10"/>
      <c r="G13" s="42" t="str">
        <f>M13</f>
        <v/>
      </c>
      <c r="I13" s="45" t="str">
        <f>X13</f>
        <v/>
      </c>
      <c r="J13" s="46" t="str">
        <f>Y13</f>
        <v/>
      </c>
      <c r="K13" s="47" t="str">
        <f>Z13</f>
        <v/>
      </c>
      <c r="L13" s="37"/>
      <c r="M13" s="34" t="str">
        <f t="shared" ref="M13" si="0">IF(R13=12,N13,"")</f>
        <v/>
      </c>
      <c r="N13" s="34" t="e">
        <f t="shared" ref="N13" si="1">((AA*C13)+(BB*D13)+(CC*E13)+DD)/(SQRT(AA^2+BB^2+CC^2))</f>
        <v>#DIV/0!</v>
      </c>
      <c r="O13" s="34" t="str">
        <f t="shared" ref="O13" si="2">IF(C13&lt;&gt;"",1,"")</f>
        <v/>
      </c>
      <c r="P13" s="34" t="str">
        <f t="shared" ref="P13" si="3">IF(D13&lt;&gt;"",1,"")</f>
        <v/>
      </c>
      <c r="Q13" s="34" t="str">
        <f t="shared" ref="Q13" si="4">IF(E13&lt;&gt;"",1,"")</f>
        <v/>
      </c>
      <c r="R13" s="34">
        <f t="shared" ref="R13" si="5">SUM(O13:Q13)+full_house</f>
        <v>0</v>
      </c>
      <c r="S13" s="37">
        <f t="shared" ref="S13:S22" si="6">AA+C13</f>
        <v>0</v>
      </c>
      <c r="T13" s="37">
        <f t="shared" ref="T13:T22" si="7">BB+D13</f>
        <v>0</v>
      </c>
      <c r="U13" s="37">
        <f t="shared" ref="U13:U22" si="8">CC+E13</f>
        <v>0</v>
      </c>
      <c r="V13" s="34" t="e">
        <f t="shared" ref="V13:V22" si="9">((AA*C13)+(BB*D13)+(CC*E13)+DD)/((AA*(S13-C13))+(BB*(T13-D13))+(CC*(U13-E13)))</f>
        <v>#DIV/0!</v>
      </c>
      <c r="W13" s="34" t="e">
        <f>V13*(-1)</f>
        <v>#DIV/0!</v>
      </c>
      <c r="X13" s="34" t="str">
        <f t="shared" ref="X13" si="10">IF(R13=12,C13+(W13*(S13-C13)),"")</f>
        <v/>
      </c>
      <c r="Y13" s="34" t="str">
        <f t="shared" ref="Y13" si="11">IF(R13=12,D13+(W13*(T13-D13)),"")</f>
        <v/>
      </c>
      <c r="Z13" s="34" t="str">
        <f t="shared" ref="Z13" si="12">IF(R13=12,E13+(W13*(U13-E13)),"")</f>
        <v/>
      </c>
    </row>
    <row r="14" spans="2:26" x14ac:dyDescent="0.25">
      <c r="B14" s="34">
        <v>2</v>
      </c>
      <c r="C14" s="11"/>
      <c r="D14" s="12"/>
      <c r="E14" s="13"/>
      <c r="G14" s="43" t="str">
        <f t="shared" ref="G14:G22" si="13">M14</f>
        <v/>
      </c>
      <c r="I14" s="48" t="str">
        <f t="shared" ref="I14:I22" si="14">X14</f>
        <v/>
      </c>
      <c r="J14" s="49" t="str">
        <f t="shared" ref="J14:J22" si="15">Y14</f>
        <v/>
      </c>
      <c r="K14" s="50" t="str">
        <f t="shared" ref="K14:K22" si="16">Z14</f>
        <v/>
      </c>
      <c r="L14" s="37"/>
      <c r="M14" s="34" t="str">
        <f t="shared" ref="M14:M22" si="17">IF(R14=12,N14,"")</f>
        <v/>
      </c>
      <c r="N14" s="34" t="e">
        <f t="shared" ref="N14:N22" si="18">((AA*C14)+(BB*D14)+(CC*E14)+DD)/(SQRT(AA^2+BB^2+CC^2))</f>
        <v>#DIV/0!</v>
      </c>
      <c r="O14" s="34" t="str">
        <f t="shared" ref="O14:O22" si="19">IF(C14&lt;&gt;"",1,"")</f>
        <v/>
      </c>
      <c r="P14" s="34" t="str">
        <f t="shared" ref="P14:P22" si="20">IF(D14&lt;&gt;"",1,"")</f>
        <v/>
      </c>
      <c r="Q14" s="34" t="str">
        <f t="shared" ref="Q14:Q22" si="21">IF(E14&lt;&gt;"",1,"")</f>
        <v/>
      </c>
      <c r="R14" s="34">
        <f t="shared" ref="R14:R22" si="22">SUM(O14:Q14)+full_house</f>
        <v>0</v>
      </c>
      <c r="S14" s="37">
        <f t="shared" si="6"/>
        <v>0</v>
      </c>
      <c r="T14" s="37">
        <f t="shared" si="7"/>
        <v>0</v>
      </c>
      <c r="U14" s="37">
        <f t="shared" si="8"/>
        <v>0</v>
      </c>
      <c r="V14" s="34" t="e">
        <f t="shared" si="9"/>
        <v>#DIV/0!</v>
      </c>
      <c r="W14" s="34" t="e">
        <f t="shared" ref="W14:W22" si="23">V14*(-1)</f>
        <v>#DIV/0!</v>
      </c>
      <c r="X14" s="34" t="str">
        <f t="shared" ref="X14:X22" si="24">IF(R14=12,C14+(W14*(S14-C14)),"")</f>
        <v/>
      </c>
      <c r="Y14" s="34" t="str">
        <f t="shared" ref="Y14:Y22" si="25">IF(R14=12,D14+(W14*(T14-D14)),"")</f>
        <v/>
      </c>
      <c r="Z14" s="34" t="str">
        <f t="shared" ref="Z14:Z22" si="26">IF(R14=12,E14+(W14*(U14-E14)),"")</f>
        <v/>
      </c>
    </row>
    <row r="15" spans="2:26" x14ac:dyDescent="0.25">
      <c r="B15" s="34">
        <v>3</v>
      </c>
      <c r="C15" s="11"/>
      <c r="D15" s="12"/>
      <c r="E15" s="13"/>
      <c r="G15" s="43" t="str">
        <f t="shared" si="13"/>
        <v/>
      </c>
      <c r="I15" s="48" t="str">
        <f t="shared" si="14"/>
        <v/>
      </c>
      <c r="J15" s="49" t="str">
        <f t="shared" si="15"/>
        <v/>
      </c>
      <c r="K15" s="50" t="str">
        <f t="shared" si="16"/>
        <v/>
      </c>
      <c r="L15" s="37"/>
      <c r="M15" s="34" t="str">
        <f t="shared" si="17"/>
        <v/>
      </c>
      <c r="N15" s="34" t="e">
        <f t="shared" si="18"/>
        <v>#DIV/0!</v>
      </c>
      <c r="O15" s="34" t="str">
        <f t="shared" si="19"/>
        <v/>
      </c>
      <c r="P15" s="34" t="str">
        <f t="shared" si="20"/>
        <v/>
      </c>
      <c r="Q15" s="34" t="str">
        <f t="shared" si="21"/>
        <v/>
      </c>
      <c r="R15" s="34">
        <f t="shared" si="22"/>
        <v>0</v>
      </c>
      <c r="S15" s="37">
        <f t="shared" si="6"/>
        <v>0</v>
      </c>
      <c r="T15" s="37">
        <f t="shared" si="7"/>
        <v>0</v>
      </c>
      <c r="U15" s="37">
        <f t="shared" si="8"/>
        <v>0</v>
      </c>
      <c r="V15" s="34" t="e">
        <f t="shared" si="9"/>
        <v>#DIV/0!</v>
      </c>
      <c r="W15" s="34" t="e">
        <f t="shared" si="23"/>
        <v>#DIV/0!</v>
      </c>
      <c r="X15" s="34" t="str">
        <f t="shared" si="24"/>
        <v/>
      </c>
      <c r="Y15" s="34" t="str">
        <f t="shared" si="25"/>
        <v/>
      </c>
      <c r="Z15" s="34" t="str">
        <f t="shared" si="26"/>
        <v/>
      </c>
    </row>
    <row r="16" spans="2:26" x14ac:dyDescent="0.25">
      <c r="B16" s="34">
        <v>4</v>
      </c>
      <c r="C16" s="11"/>
      <c r="D16" s="12"/>
      <c r="E16" s="13"/>
      <c r="G16" s="43" t="str">
        <f t="shared" si="13"/>
        <v/>
      </c>
      <c r="I16" s="48" t="str">
        <f t="shared" si="14"/>
        <v/>
      </c>
      <c r="J16" s="49" t="str">
        <f t="shared" si="15"/>
        <v/>
      </c>
      <c r="K16" s="50" t="str">
        <f t="shared" si="16"/>
        <v/>
      </c>
      <c r="L16" s="37"/>
      <c r="M16" s="34" t="str">
        <f t="shared" si="17"/>
        <v/>
      </c>
      <c r="N16" s="34" t="e">
        <f t="shared" si="18"/>
        <v>#DIV/0!</v>
      </c>
      <c r="O16" s="34" t="str">
        <f t="shared" si="19"/>
        <v/>
      </c>
      <c r="P16" s="34" t="str">
        <f t="shared" si="20"/>
        <v/>
      </c>
      <c r="Q16" s="34" t="str">
        <f t="shared" si="21"/>
        <v/>
      </c>
      <c r="R16" s="34">
        <f t="shared" si="22"/>
        <v>0</v>
      </c>
      <c r="S16" s="37">
        <f t="shared" si="6"/>
        <v>0</v>
      </c>
      <c r="T16" s="37">
        <f t="shared" si="7"/>
        <v>0</v>
      </c>
      <c r="U16" s="37">
        <f t="shared" si="8"/>
        <v>0</v>
      </c>
      <c r="V16" s="34" t="e">
        <f t="shared" si="9"/>
        <v>#DIV/0!</v>
      </c>
      <c r="W16" s="34" t="e">
        <f t="shared" si="23"/>
        <v>#DIV/0!</v>
      </c>
      <c r="X16" s="34" t="str">
        <f t="shared" si="24"/>
        <v/>
      </c>
      <c r="Y16" s="34" t="str">
        <f t="shared" si="25"/>
        <v/>
      </c>
      <c r="Z16" s="34" t="str">
        <f t="shared" si="26"/>
        <v/>
      </c>
    </row>
    <row r="17" spans="2:26" x14ac:dyDescent="0.25">
      <c r="B17" s="34">
        <v>5</v>
      </c>
      <c r="C17" s="11"/>
      <c r="D17" s="12"/>
      <c r="E17" s="13"/>
      <c r="G17" s="43" t="str">
        <f t="shared" si="13"/>
        <v/>
      </c>
      <c r="I17" s="48" t="str">
        <f t="shared" si="14"/>
        <v/>
      </c>
      <c r="J17" s="49" t="str">
        <f t="shared" si="15"/>
        <v/>
      </c>
      <c r="K17" s="50" t="str">
        <f t="shared" si="16"/>
        <v/>
      </c>
      <c r="L17" s="37"/>
      <c r="M17" s="34" t="str">
        <f t="shared" si="17"/>
        <v/>
      </c>
      <c r="N17" s="34" t="e">
        <f t="shared" si="18"/>
        <v>#DIV/0!</v>
      </c>
      <c r="O17" s="34" t="str">
        <f t="shared" si="19"/>
        <v/>
      </c>
      <c r="P17" s="34" t="str">
        <f t="shared" si="20"/>
        <v/>
      </c>
      <c r="Q17" s="34" t="str">
        <f t="shared" si="21"/>
        <v/>
      </c>
      <c r="R17" s="34">
        <f t="shared" si="22"/>
        <v>0</v>
      </c>
      <c r="S17" s="37">
        <f t="shared" si="6"/>
        <v>0</v>
      </c>
      <c r="T17" s="37">
        <f t="shared" si="7"/>
        <v>0</v>
      </c>
      <c r="U17" s="37">
        <f t="shared" si="8"/>
        <v>0</v>
      </c>
      <c r="V17" s="34" t="e">
        <f t="shared" si="9"/>
        <v>#DIV/0!</v>
      </c>
      <c r="W17" s="34" t="e">
        <f t="shared" si="23"/>
        <v>#DIV/0!</v>
      </c>
      <c r="X17" s="34" t="str">
        <f t="shared" si="24"/>
        <v/>
      </c>
      <c r="Y17" s="34" t="str">
        <f t="shared" si="25"/>
        <v/>
      </c>
      <c r="Z17" s="34" t="str">
        <f t="shared" si="26"/>
        <v/>
      </c>
    </row>
    <row r="18" spans="2:26" x14ac:dyDescent="0.25">
      <c r="B18" s="34">
        <v>6</v>
      </c>
      <c r="C18" s="11"/>
      <c r="D18" s="12"/>
      <c r="E18" s="13"/>
      <c r="G18" s="43" t="str">
        <f t="shared" si="13"/>
        <v/>
      </c>
      <c r="I18" s="48" t="str">
        <f t="shared" si="14"/>
        <v/>
      </c>
      <c r="J18" s="49" t="str">
        <f t="shared" si="15"/>
        <v/>
      </c>
      <c r="K18" s="50" t="str">
        <f t="shared" si="16"/>
        <v/>
      </c>
      <c r="L18" s="37"/>
      <c r="M18" s="34" t="str">
        <f t="shared" si="17"/>
        <v/>
      </c>
      <c r="N18" s="34" t="e">
        <f t="shared" si="18"/>
        <v>#DIV/0!</v>
      </c>
      <c r="O18" s="34" t="str">
        <f t="shared" si="19"/>
        <v/>
      </c>
      <c r="P18" s="34" t="str">
        <f t="shared" si="20"/>
        <v/>
      </c>
      <c r="Q18" s="34" t="str">
        <f t="shared" si="21"/>
        <v/>
      </c>
      <c r="R18" s="34">
        <f t="shared" si="22"/>
        <v>0</v>
      </c>
      <c r="S18" s="37">
        <f t="shared" si="6"/>
        <v>0</v>
      </c>
      <c r="T18" s="37">
        <f t="shared" si="7"/>
        <v>0</v>
      </c>
      <c r="U18" s="37">
        <f t="shared" si="8"/>
        <v>0</v>
      </c>
      <c r="V18" s="34" t="e">
        <f t="shared" si="9"/>
        <v>#DIV/0!</v>
      </c>
      <c r="W18" s="34" t="e">
        <f t="shared" si="23"/>
        <v>#DIV/0!</v>
      </c>
      <c r="X18" s="34" t="str">
        <f t="shared" si="24"/>
        <v/>
      </c>
      <c r="Y18" s="34" t="str">
        <f t="shared" si="25"/>
        <v/>
      </c>
      <c r="Z18" s="34" t="str">
        <f t="shared" si="26"/>
        <v/>
      </c>
    </row>
    <row r="19" spans="2:26" x14ac:dyDescent="0.25">
      <c r="B19" s="34">
        <v>7</v>
      </c>
      <c r="C19" s="11"/>
      <c r="D19" s="12"/>
      <c r="E19" s="13"/>
      <c r="G19" s="43" t="str">
        <f t="shared" si="13"/>
        <v/>
      </c>
      <c r="I19" s="48" t="str">
        <f t="shared" si="14"/>
        <v/>
      </c>
      <c r="J19" s="49" t="str">
        <f t="shared" si="15"/>
        <v/>
      </c>
      <c r="K19" s="50" t="str">
        <f t="shared" si="16"/>
        <v/>
      </c>
      <c r="L19" s="37"/>
      <c r="M19" s="34" t="str">
        <f t="shared" si="17"/>
        <v/>
      </c>
      <c r="N19" s="34" t="e">
        <f t="shared" si="18"/>
        <v>#DIV/0!</v>
      </c>
      <c r="O19" s="34" t="str">
        <f t="shared" si="19"/>
        <v/>
      </c>
      <c r="P19" s="34" t="str">
        <f t="shared" si="20"/>
        <v/>
      </c>
      <c r="Q19" s="34" t="str">
        <f t="shared" si="21"/>
        <v/>
      </c>
      <c r="R19" s="34">
        <f t="shared" si="22"/>
        <v>0</v>
      </c>
      <c r="S19" s="37">
        <f t="shared" si="6"/>
        <v>0</v>
      </c>
      <c r="T19" s="37">
        <f t="shared" si="7"/>
        <v>0</v>
      </c>
      <c r="U19" s="37">
        <f t="shared" si="8"/>
        <v>0</v>
      </c>
      <c r="V19" s="34" t="e">
        <f t="shared" si="9"/>
        <v>#DIV/0!</v>
      </c>
      <c r="W19" s="34" t="e">
        <f t="shared" si="23"/>
        <v>#DIV/0!</v>
      </c>
      <c r="X19" s="34" t="str">
        <f t="shared" si="24"/>
        <v/>
      </c>
      <c r="Y19" s="34" t="str">
        <f t="shared" si="25"/>
        <v/>
      </c>
      <c r="Z19" s="34" t="str">
        <f t="shared" si="26"/>
        <v/>
      </c>
    </row>
    <row r="20" spans="2:26" x14ac:dyDescent="0.25">
      <c r="B20" s="34">
        <v>8</v>
      </c>
      <c r="C20" s="11"/>
      <c r="D20" s="12"/>
      <c r="E20" s="13"/>
      <c r="G20" s="43" t="str">
        <f t="shared" si="13"/>
        <v/>
      </c>
      <c r="I20" s="48" t="str">
        <f t="shared" si="14"/>
        <v/>
      </c>
      <c r="J20" s="49" t="str">
        <f t="shared" si="15"/>
        <v/>
      </c>
      <c r="K20" s="50" t="str">
        <f t="shared" si="16"/>
        <v/>
      </c>
      <c r="L20" s="37"/>
      <c r="M20" s="34" t="str">
        <f t="shared" si="17"/>
        <v/>
      </c>
      <c r="N20" s="34" t="e">
        <f t="shared" si="18"/>
        <v>#DIV/0!</v>
      </c>
      <c r="O20" s="34" t="str">
        <f t="shared" si="19"/>
        <v/>
      </c>
      <c r="P20" s="34" t="str">
        <f t="shared" si="20"/>
        <v/>
      </c>
      <c r="Q20" s="34" t="str">
        <f t="shared" si="21"/>
        <v/>
      </c>
      <c r="R20" s="34">
        <f t="shared" si="22"/>
        <v>0</v>
      </c>
      <c r="S20" s="37">
        <f t="shared" si="6"/>
        <v>0</v>
      </c>
      <c r="T20" s="37">
        <f t="shared" si="7"/>
        <v>0</v>
      </c>
      <c r="U20" s="37">
        <f t="shared" si="8"/>
        <v>0</v>
      </c>
      <c r="V20" s="34" t="e">
        <f t="shared" si="9"/>
        <v>#DIV/0!</v>
      </c>
      <c r="W20" s="34" t="e">
        <f t="shared" si="23"/>
        <v>#DIV/0!</v>
      </c>
      <c r="X20" s="34" t="str">
        <f t="shared" si="24"/>
        <v/>
      </c>
      <c r="Y20" s="34" t="str">
        <f t="shared" si="25"/>
        <v/>
      </c>
      <c r="Z20" s="34" t="str">
        <f t="shared" si="26"/>
        <v/>
      </c>
    </row>
    <row r="21" spans="2:26" x14ac:dyDescent="0.25">
      <c r="B21" s="34">
        <v>9</v>
      </c>
      <c r="C21" s="11"/>
      <c r="D21" s="12"/>
      <c r="E21" s="13"/>
      <c r="G21" s="43" t="str">
        <f t="shared" si="13"/>
        <v/>
      </c>
      <c r="I21" s="48" t="str">
        <f t="shared" si="14"/>
        <v/>
      </c>
      <c r="J21" s="49" t="str">
        <f t="shared" si="15"/>
        <v/>
      </c>
      <c r="K21" s="50" t="str">
        <f t="shared" si="16"/>
        <v/>
      </c>
      <c r="L21" s="37"/>
      <c r="M21" s="34" t="str">
        <f t="shared" si="17"/>
        <v/>
      </c>
      <c r="N21" s="34" t="e">
        <f t="shared" si="18"/>
        <v>#DIV/0!</v>
      </c>
      <c r="O21" s="34" t="str">
        <f t="shared" si="19"/>
        <v/>
      </c>
      <c r="P21" s="34" t="str">
        <f t="shared" si="20"/>
        <v/>
      </c>
      <c r="Q21" s="34" t="str">
        <f t="shared" si="21"/>
        <v/>
      </c>
      <c r="R21" s="34">
        <f t="shared" si="22"/>
        <v>0</v>
      </c>
      <c r="S21" s="37">
        <f t="shared" si="6"/>
        <v>0</v>
      </c>
      <c r="T21" s="37">
        <f t="shared" si="7"/>
        <v>0</v>
      </c>
      <c r="U21" s="37">
        <f t="shared" si="8"/>
        <v>0</v>
      </c>
      <c r="V21" s="34" t="e">
        <f t="shared" si="9"/>
        <v>#DIV/0!</v>
      </c>
      <c r="W21" s="34" t="e">
        <f t="shared" si="23"/>
        <v>#DIV/0!</v>
      </c>
      <c r="X21" s="34" t="str">
        <f t="shared" si="24"/>
        <v/>
      </c>
      <c r="Y21" s="34" t="str">
        <f t="shared" si="25"/>
        <v/>
      </c>
      <c r="Z21" s="34" t="str">
        <f t="shared" si="26"/>
        <v/>
      </c>
    </row>
    <row r="22" spans="2:26" ht="15.75" thickBot="1" x14ac:dyDescent="0.3">
      <c r="B22" s="34">
        <v>10</v>
      </c>
      <c r="C22" s="14"/>
      <c r="D22" s="15"/>
      <c r="E22" s="16"/>
      <c r="G22" s="44" t="str">
        <f t="shared" si="13"/>
        <v/>
      </c>
      <c r="I22" s="51" t="str">
        <f t="shared" si="14"/>
        <v/>
      </c>
      <c r="J22" s="52" t="str">
        <f t="shared" si="15"/>
        <v/>
      </c>
      <c r="K22" s="53" t="str">
        <f t="shared" si="16"/>
        <v/>
      </c>
      <c r="L22" s="37"/>
      <c r="M22" s="34" t="str">
        <f t="shared" si="17"/>
        <v/>
      </c>
      <c r="N22" s="34" t="e">
        <f t="shared" si="18"/>
        <v>#DIV/0!</v>
      </c>
      <c r="O22" s="34" t="str">
        <f t="shared" si="19"/>
        <v/>
      </c>
      <c r="P22" s="34" t="str">
        <f t="shared" si="20"/>
        <v/>
      </c>
      <c r="Q22" s="34" t="str">
        <f t="shared" si="21"/>
        <v/>
      </c>
      <c r="R22" s="34">
        <f t="shared" si="22"/>
        <v>0</v>
      </c>
      <c r="S22" s="37">
        <f t="shared" si="6"/>
        <v>0</v>
      </c>
      <c r="T22" s="37">
        <f t="shared" si="7"/>
        <v>0</v>
      </c>
      <c r="U22" s="37">
        <f t="shared" si="8"/>
        <v>0</v>
      </c>
      <c r="V22" s="34" t="e">
        <f t="shared" si="9"/>
        <v>#DIV/0!</v>
      </c>
      <c r="W22" s="34" t="e">
        <f t="shared" si="23"/>
        <v>#DIV/0!</v>
      </c>
      <c r="X22" s="34" t="str">
        <f t="shared" si="24"/>
        <v/>
      </c>
      <c r="Y22" s="34" t="str">
        <f t="shared" si="25"/>
        <v/>
      </c>
      <c r="Z22" s="34" t="str">
        <f t="shared" si="26"/>
        <v/>
      </c>
    </row>
    <row r="23" spans="2:26" ht="15.75" thickBot="1" x14ac:dyDescent="0.3">
      <c r="C23" s="37"/>
      <c r="D23" s="37"/>
      <c r="E23" s="37"/>
    </row>
    <row r="24" spans="2:26" ht="15.75" thickBot="1" x14ac:dyDescent="0.3">
      <c r="G24" s="74" t="s">
        <v>33</v>
      </c>
      <c r="H24" s="75"/>
      <c r="I24" s="75"/>
      <c r="J24" s="75"/>
      <c r="K24" s="76"/>
    </row>
  </sheetData>
  <sheetProtection password="C1BD" sheet="1" objects="1" scenarios="1" selectLockedCells="1"/>
  <mergeCells count="2">
    <mergeCell ref="F11:H11"/>
    <mergeCell ref="G24:K24"/>
  </mergeCells>
  <pageMargins left="0.7" right="0.7" top="0.75" bottom="0.75" header="0.3" footer="0.3"/>
  <pageSetup paperSize="9" orientation="portrait" r:id="rId1"/>
  <ignoredErrors>
    <ignoredError sqref="G13:G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9"/>
  <sheetViews>
    <sheetView showGridLines="0" showRowColHeaders="0" workbookViewId="0">
      <selection activeCell="P27" sqref="P27"/>
    </sheetView>
  </sheetViews>
  <sheetFormatPr defaultRowHeight="15" x14ac:dyDescent="0.25"/>
  <cols>
    <col min="1" max="6" width="9.140625" style="2"/>
    <col min="7" max="7" width="9.28515625" style="2" customWidth="1"/>
    <col min="8" max="13" width="9.140625" style="2" hidden="1" customWidth="1"/>
    <col min="14" max="16384" width="9.140625" style="2"/>
  </cols>
  <sheetData>
    <row r="2" spans="2:25" ht="15.75" x14ac:dyDescent="0.25">
      <c r="D2" s="4" t="s">
        <v>17</v>
      </c>
      <c r="R2" s="22" t="s">
        <v>3</v>
      </c>
      <c r="U2" s="22">
        <v>1</v>
      </c>
    </row>
    <row r="3" spans="2:25" x14ac:dyDescent="0.25">
      <c r="N3" s="6">
        <v>13.622299999999999</v>
      </c>
      <c r="O3" s="6">
        <v>18.649000000000001</v>
      </c>
      <c r="P3" s="6">
        <v>4.3540000000000001</v>
      </c>
      <c r="V3" s="6">
        <v>17.658000000000001</v>
      </c>
      <c r="W3" s="6">
        <v>15.558</v>
      </c>
      <c r="X3" s="6">
        <v>8.5340000000000007</v>
      </c>
      <c r="Y3" s="1"/>
    </row>
    <row r="4" spans="2:25" s="1" customFormat="1" x14ac:dyDescent="0.25">
      <c r="D4" s="1" t="s">
        <v>0</v>
      </c>
      <c r="H4" s="2" t="s">
        <v>1</v>
      </c>
      <c r="I4" s="2">
        <f>Y_1*(Z_2-Z_3)+Y_2*(Z_3-Z_1)+Y_3*(Z_1-Z_2)</f>
        <v>-2.681580600000002</v>
      </c>
      <c r="J4" s="2"/>
    </row>
    <row r="5" spans="2:25" ht="15.75" thickBot="1" x14ac:dyDescent="0.3">
      <c r="C5" s="2" t="s">
        <v>4</v>
      </c>
      <c r="D5" s="2" t="s">
        <v>5</v>
      </c>
      <c r="E5" s="2" t="s">
        <v>6</v>
      </c>
      <c r="H5" s="2" t="s">
        <v>2</v>
      </c>
      <c r="I5" s="2">
        <f>Z_1*(X_2-X_3)+Z_2*(X_3-X_1)+Z_3*(X_1-X_2)</f>
        <v>-4.4903285400000001</v>
      </c>
    </row>
    <row r="6" spans="2:25" ht="15.75" x14ac:dyDescent="0.25">
      <c r="B6" s="71" t="s">
        <v>1</v>
      </c>
      <c r="C6" s="23">
        <v>12.436</v>
      </c>
      <c r="D6" s="24">
        <v>16.341000000000001</v>
      </c>
      <c r="E6" s="25">
        <v>2.387</v>
      </c>
      <c r="H6" s="2" t="s">
        <v>3</v>
      </c>
      <c r="I6" s="2">
        <f>X_1*(Y_2-Y_3)+X_2*(Y_3-Y_1)+X_3*(Y_1-Y_2)</f>
        <v>6.8860382999999992</v>
      </c>
      <c r="K6" s="2">
        <f>IF(X_1&lt;&gt;"",1,0)</f>
        <v>1</v>
      </c>
      <c r="L6" s="2">
        <f>IF(Y_1&lt;&gt;"",1,0)</f>
        <v>1</v>
      </c>
      <c r="M6" s="2">
        <f>IF(Z_1&lt;&gt;"",1,0)</f>
        <v>1</v>
      </c>
      <c r="T6" s="40" t="s">
        <v>14</v>
      </c>
    </row>
    <row r="7" spans="2:25" x14ac:dyDescent="0.25">
      <c r="B7" s="71" t="s">
        <v>2</v>
      </c>
      <c r="C7" s="26">
        <v>15.234</v>
      </c>
      <c r="D7" s="27">
        <v>15.98</v>
      </c>
      <c r="E7" s="28">
        <v>3.2412000000000001</v>
      </c>
      <c r="H7" s="2" t="str">
        <f>"-D"</f>
        <v>-D</v>
      </c>
      <c r="I7" s="2">
        <f>X_1*((Y_2*Z_3)-(Y_3*Z_2))+X_2*((Y_3*Z_1)-(Y_1*Z_3))+X_3*((Y_1*Z_2)-(Y_2*Z_1))</f>
        <v>-90.287621591640175</v>
      </c>
      <c r="K7" s="2">
        <f>IF(X_2&lt;&gt;"",1,0)</f>
        <v>1</v>
      </c>
      <c r="L7" s="2">
        <f>IF(Y_2&lt;&gt;"",1,0)</f>
        <v>1</v>
      </c>
      <c r="M7" s="2">
        <f>IF(Z_2&lt;&gt;"",1,0)</f>
        <v>1</v>
      </c>
      <c r="U7" s="65">
        <v>3.6823189614223502</v>
      </c>
    </row>
    <row r="8" spans="2:25" ht="15.75" thickBot="1" x14ac:dyDescent="0.3">
      <c r="B8" s="71" t="s">
        <v>3</v>
      </c>
      <c r="C8" s="29">
        <v>13.622299999999999</v>
      </c>
      <c r="D8" s="30">
        <v>18.649000000000001</v>
      </c>
      <c r="E8" s="31">
        <v>4.3540000000000001</v>
      </c>
      <c r="H8" s="2" t="s">
        <v>7</v>
      </c>
      <c r="I8" s="2">
        <f>(-1)*I7</f>
        <v>90.287621591640175</v>
      </c>
      <c r="K8" s="2">
        <f>IF(X_3&lt;&gt;"",1,0)</f>
        <v>1</v>
      </c>
      <c r="L8" s="2">
        <f>IF(Y_3&lt;&gt;"",1,0)</f>
        <v>1</v>
      </c>
      <c r="M8" s="2">
        <f>IF(Z_3&lt;&gt;"",1,0)</f>
        <v>1</v>
      </c>
    </row>
    <row r="9" spans="2:25" x14ac:dyDescent="0.25">
      <c r="B9" s="71"/>
      <c r="C9" s="32"/>
      <c r="D9" s="32"/>
      <c r="E9" s="32"/>
      <c r="O9" s="64"/>
    </row>
    <row r="10" spans="2:25" x14ac:dyDescent="0.25">
      <c r="B10" s="71"/>
      <c r="C10" s="32"/>
      <c r="D10" s="33" t="s">
        <v>12</v>
      </c>
      <c r="E10" s="32"/>
    </row>
    <row r="11" spans="2:25" ht="15.75" thickBot="1" x14ac:dyDescent="0.3">
      <c r="B11" s="71"/>
      <c r="C11" s="32" t="s">
        <v>4</v>
      </c>
      <c r="D11" s="32" t="s">
        <v>5</v>
      </c>
      <c r="E11" s="32" t="s">
        <v>6</v>
      </c>
    </row>
    <row r="12" spans="2:25" ht="16.5" thickBot="1" x14ac:dyDescent="0.3">
      <c r="B12" s="71">
        <v>1</v>
      </c>
      <c r="C12" s="17">
        <v>17.658000000000001</v>
      </c>
      <c r="D12" s="18">
        <v>15.558</v>
      </c>
      <c r="E12" s="19">
        <v>8.5340000000000007</v>
      </c>
      <c r="H12" s="2" t="str">
        <f>"-t"</f>
        <v>-t</v>
      </c>
      <c r="I12" s="2" t="e">
        <f>((AA*E_1)+(BB*N_1)+(CC*H_1)+DD)/((AA*(E_2-E_1))+(BB*(N_2-N_1))+(CC*(H_2-H_1)))</f>
        <v>#REF!</v>
      </c>
      <c r="K12" s="2">
        <f>IF(E_1&lt;&gt;"",1,0)</f>
        <v>1</v>
      </c>
      <c r="L12" s="2">
        <f>IF(N_1&lt;&gt;"",1,0)</f>
        <v>1</v>
      </c>
      <c r="M12" s="2">
        <f>IF(H_1&lt;&gt;"",1,0)</f>
        <v>1</v>
      </c>
      <c r="X12" s="22"/>
    </row>
    <row r="13" spans="2:25" ht="15.75" x14ac:dyDescent="0.25">
      <c r="B13" s="71"/>
      <c r="C13" s="5"/>
      <c r="D13" s="5"/>
      <c r="E13" s="5"/>
      <c r="G13" s="39" t="s">
        <v>2</v>
      </c>
      <c r="O13" s="6">
        <v>15.234</v>
      </c>
      <c r="P13" s="6">
        <v>15.98</v>
      </c>
      <c r="Q13" s="6">
        <v>3.2412000000000001</v>
      </c>
    </row>
    <row r="14" spans="2:25" x14ac:dyDescent="0.25">
      <c r="B14" s="71"/>
      <c r="D14" s="1" t="s">
        <v>13</v>
      </c>
    </row>
    <row r="15" spans="2:25" ht="16.5" thickBot="1" x14ac:dyDescent="0.3">
      <c r="B15" s="71"/>
      <c r="D15" s="2" t="s">
        <v>14</v>
      </c>
      <c r="H15" s="2" t="s">
        <v>4</v>
      </c>
      <c r="I15" s="2" t="str">
        <f>IF(KK=15,E_1+(TT*(E_2-E_1)),"")</f>
        <v/>
      </c>
      <c r="K15" s="2">
        <f>SUM(K6:M12)</f>
        <v>12</v>
      </c>
      <c r="S15" s="22">
        <v>2</v>
      </c>
    </row>
    <row r="16" spans="2:25" ht="15.75" thickBot="1" x14ac:dyDescent="0.3">
      <c r="B16" s="71"/>
      <c r="D16" s="67">
        <v>3.6823189614223479</v>
      </c>
      <c r="H16" s="2" t="s">
        <v>5</v>
      </c>
      <c r="I16" s="2" t="str">
        <f>IF(KK=15,N_1+(TT*(N_2-N_1)),"")</f>
        <v/>
      </c>
      <c r="R16" s="66">
        <v>18.799942831600795</v>
      </c>
      <c r="S16" s="66">
        <v>17.470192565752249</v>
      </c>
      <c r="T16" s="66">
        <v>5.6016018185642054</v>
      </c>
    </row>
    <row r="17" spans="2:24" x14ac:dyDescent="0.25">
      <c r="B17" s="71"/>
      <c r="H17" s="2" t="s">
        <v>6</v>
      </c>
      <c r="I17" s="2" t="str">
        <f>IF(KK=15,H_1+(TT*(H_2-H_1)),"")</f>
        <v/>
      </c>
    </row>
    <row r="18" spans="2:24" x14ac:dyDescent="0.25">
      <c r="B18" s="71"/>
      <c r="C18" s="5"/>
      <c r="D18" s="6" t="s">
        <v>16</v>
      </c>
      <c r="E18" s="5"/>
    </row>
    <row r="19" spans="2:24" ht="15.75" thickBot="1" x14ac:dyDescent="0.3">
      <c r="B19" s="71"/>
      <c r="C19" s="5" t="s">
        <v>4</v>
      </c>
      <c r="D19" s="5" t="s">
        <v>5</v>
      </c>
      <c r="E19" s="5" t="s">
        <v>6</v>
      </c>
    </row>
    <row r="20" spans="2:24" ht="15.75" thickBot="1" x14ac:dyDescent="0.3">
      <c r="B20" s="71">
        <v>2</v>
      </c>
      <c r="C20" s="68">
        <v>18.799942831600795</v>
      </c>
      <c r="D20" s="69">
        <v>17.470192565752249</v>
      </c>
      <c r="E20" s="70">
        <v>5.6016018185642054</v>
      </c>
    </row>
    <row r="21" spans="2:24" x14ac:dyDescent="0.25">
      <c r="G21" s="21" t="s">
        <v>24</v>
      </c>
    </row>
    <row r="22" spans="2:24" x14ac:dyDescent="0.25">
      <c r="G22" s="21" t="s">
        <v>21</v>
      </c>
      <c r="W22" s="20" t="s">
        <v>31</v>
      </c>
    </row>
    <row r="23" spans="2:24" x14ac:dyDescent="0.25">
      <c r="D23" s="3" t="s">
        <v>11</v>
      </c>
      <c r="G23" s="21" t="s">
        <v>22</v>
      </c>
      <c r="W23" s="20" t="s">
        <v>32</v>
      </c>
    </row>
    <row r="24" spans="2:24" x14ac:dyDescent="0.25">
      <c r="D24" s="7" t="s">
        <v>9</v>
      </c>
      <c r="G24" s="41" t="s">
        <v>23</v>
      </c>
      <c r="M24" s="20" t="s">
        <v>10</v>
      </c>
      <c r="O24" s="20"/>
    </row>
    <row r="25" spans="2:24" x14ac:dyDescent="0.25">
      <c r="M25" s="20"/>
      <c r="O25" s="20"/>
    </row>
    <row r="26" spans="2:24" x14ac:dyDescent="0.25">
      <c r="M26" s="20"/>
      <c r="O26" s="20"/>
    </row>
    <row r="27" spans="2:24" x14ac:dyDescent="0.25">
      <c r="M27" s="20"/>
      <c r="O27" s="20"/>
    </row>
    <row r="28" spans="2:24" x14ac:dyDescent="0.25">
      <c r="V28" s="6">
        <v>12.436</v>
      </c>
      <c r="W28" s="6">
        <v>16.341000000000001</v>
      </c>
      <c r="X28" s="6">
        <v>2.387</v>
      </c>
    </row>
    <row r="29" spans="2:24" ht="15.75" x14ac:dyDescent="0.25">
      <c r="U29" s="22" t="s">
        <v>1</v>
      </c>
    </row>
  </sheetData>
  <sheetProtection password="C1BD" sheet="1" objects="1" scenarios="1" selectLockedCell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36</vt:i4>
      </vt:variant>
    </vt:vector>
  </HeadingPairs>
  <TitlesOfParts>
    <vt:vector size="38" baseType="lpstr">
      <vt:lpstr>Line2Plane</vt:lpstr>
      <vt:lpstr>Example</vt:lpstr>
      <vt:lpstr>Example!AA</vt:lpstr>
      <vt:lpstr>AA</vt:lpstr>
      <vt:lpstr>Example!BB</vt:lpstr>
      <vt:lpstr>BB</vt:lpstr>
      <vt:lpstr>Example!CC</vt:lpstr>
      <vt:lpstr>CC</vt:lpstr>
      <vt:lpstr>Example!DD</vt:lpstr>
      <vt:lpstr>DD</vt:lpstr>
      <vt:lpstr>Example!E_1</vt:lpstr>
      <vt:lpstr>full_house</vt:lpstr>
      <vt:lpstr>Example!H_1</vt:lpstr>
      <vt:lpstr>Example!KK</vt:lpstr>
      <vt:lpstr>KK</vt:lpstr>
      <vt:lpstr>Example!MD</vt:lpstr>
      <vt:lpstr>MD</vt:lpstr>
      <vt:lpstr>Example!MT</vt:lpstr>
      <vt:lpstr>Example!N_1</vt:lpstr>
      <vt:lpstr>TT</vt:lpstr>
      <vt:lpstr>Example!X_1</vt:lpstr>
      <vt:lpstr>X_1</vt:lpstr>
      <vt:lpstr>Example!X_2</vt:lpstr>
      <vt:lpstr>X_2</vt:lpstr>
      <vt:lpstr>Example!X_3</vt:lpstr>
      <vt:lpstr>X_3</vt:lpstr>
      <vt:lpstr>Example!Y_1</vt:lpstr>
      <vt:lpstr>Y_1</vt:lpstr>
      <vt:lpstr>Example!Y_2</vt:lpstr>
      <vt:lpstr>Y_2</vt:lpstr>
      <vt:lpstr>Example!Y_3</vt:lpstr>
      <vt:lpstr>Y_3</vt:lpstr>
      <vt:lpstr>Example!Z_1</vt:lpstr>
      <vt:lpstr>Z_1</vt:lpstr>
      <vt:lpstr>Example!Z_2</vt:lpstr>
      <vt:lpstr>Z_2</vt:lpstr>
      <vt:lpstr>Example!Z_3</vt:lpstr>
      <vt:lpstr>Z_3</vt:lpstr>
    </vt:vector>
  </TitlesOfParts>
  <Company>Costain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Adams</dc:creator>
  <cp:lastModifiedBy>Mark</cp:lastModifiedBy>
  <dcterms:created xsi:type="dcterms:W3CDTF">2014-09-26T12:10:14Z</dcterms:created>
  <dcterms:modified xsi:type="dcterms:W3CDTF">2015-05-03T14:43:53Z</dcterms:modified>
</cp:coreProperties>
</file>